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1"/>
  </bookViews>
  <sheets>
    <sheet name="обложка" sheetId="1" r:id="rId1"/>
    <sheet name="текст" sheetId="2" r:id="rId2"/>
    <sheet name="цифры" sheetId="3" r:id="rId3"/>
  </sheets>
  <definedNames>
    <definedName name="sub_11" localSheetId="0">'обложка'!#REF!</definedName>
    <definedName name="sub_111" localSheetId="0">'обложка'!#REF!</definedName>
    <definedName name="sub_112" localSheetId="0">'обложка'!#REF!</definedName>
    <definedName name="sub_113" localSheetId="0">'обложка'!#REF!</definedName>
    <definedName name="sub_114" localSheetId="0">'обложка'!#REF!</definedName>
    <definedName name="sub_12" localSheetId="0">'обложка'!#REF!</definedName>
    <definedName name="sub_121" localSheetId="0">'обложка'!#REF!</definedName>
    <definedName name="sub_122" localSheetId="0">'обложка'!#REF!</definedName>
    <definedName name="sub_13010" localSheetId="0">'обложка'!#REF!</definedName>
    <definedName name="sub_13011" localSheetId="0">'обложка'!#REF!</definedName>
    <definedName name="sub_13012" localSheetId="0">'обложка'!#REF!</definedName>
    <definedName name="sub_13013" localSheetId="0">'обложка'!#REF!</definedName>
    <definedName name="sub_13020" localSheetId="0">'обложка'!#REF!</definedName>
    <definedName name="sub_1404" localSheetId="0">'обложка'!#REF!</definedName>
    <definedName name="sub_2100" localSheetId="0">'обложка'!#REF!</definedName>
    <definedName name="sub_2111" localSheetId="0">'обложка'!#REF!</definedName>
    <definedName name="sub_2112" localSheetId="0">'обложка'!#REF!</definedName>
    <definedName name="sub_2113" localSheetId="0">'обложка'!#REF!</definedName>
    <definedName name="sub_22" localSheetId="0">'обложка'!#REF!</definedName>
    <definedName name="sub_221" localSheetId="0">'обложка'!#REF!</definedName>
    <definedName name="sub_2210" localSheetId="0">'обложка'!#REF!</definedName>
    <definedName name="sub_222" localSheetId="0">'обложка'!#REF!</definedName>
    <definedName name="sub_223" localSheetId="0">'обложка'!#REF!</definedName>
    <definedName name="sub_224" localSheetId="0">'обложка'!#REF!</definedName>
    <definedName name="sub_225" localSheetId="0">'обложка'!#REF!</definedName>
    <definedName name="sub_226" localSheetId="0">'обложка'!#REF!</definedName>
    <definedName name="sub_227" localSheetId="0">'обложка'!#REF!</definedName>
    <definedName name="sub_228" localSheetId="0">'обложка'!#REF!</definedName>
    <definedName name="sub_229" localSheetId="0">'обложка'!#REF!</definedName>
    <definedName name="sub_23" localSheetId="0">'обложка'!#REF!</definedName>
    <definedName name="sub_231" localSheetId="0">'обложка'!#REF!</definedName>
    <definedName name="sub_2310" localSheetId="0">'обложка'!#REF!</definedName>
    <definedName name="sub_232" localSheetId="0">'обложка'!#REF!</definedName>
    <definedName name="sub_233" localSheetId="0">'обложка'!#REF!</definedName>
    <definedName name="sub_234" localSheetId="0">'обложка'!#REF!</definedName>
    <definedName name="sub_235" localSheetId="0">'обложка'!#REF!</definedName>
    <definedName name="sub_236" localSheetId="0">'обложка'!#REF!</definedName>
    <definedName name="sub_237" localSheetId="0">'обложка'!#REF!</definedName>
    <definedName name="sub_238" localSheetId="0">'обложка'!#REF!</definedName>
    <definedName name="sub_239" localSheetId="0">'обложка'!#REF!</definedName>
    <definedName name="sub_31" localSheetId="0">'обложка'!#REF!</definedName>
    <definedName name="sub_32" localSheetId="0">'обложка'!#REF!</definedName>
    <definedName name="sub_321" localSheetId="0">'обложка'!#REF!</definedName>
    <definedName name="sub_3210" localSheetId="0">'обложка'!#REF!</definedName>
    <definedName name="sub_3211" localSheetId="0">'обложка'!#REF!</definedName>
    <definedName name="sub_3212" localSheetId="0">'обложка'!#REF!</definedName>
    <definedName name="sub_3213" localSheetId="0">'обложка'!#REF!</definedName>
    <definedName name="sub_322" localSheetId="0">'обложка'!#REF!</definedName>
    <definedName name="sub_323" localSheetId="0">'обложка'!#REF!</definedName>
    <definedName name="sub_324" localSheetId="0">'обложка'!#REF!</definedName>
    <definedName name="sub_325" localSheetId="0">'обложка'!#REF!</definedName>
    <definedName name="sub_326" localSheetId="0">'обложка'!#REF!</definedName>
    <definedName name="sub_327" localSheetId="0">'обложка'!#REF!</definedName>
    <definedName name="sub_328" localSheetId="0">'обложка'!#REF!</definedName>
    <definedName name="sub_329" localSheetId="0">'обложка'!#REF!</definedName>
    <definedName name="sub_33" localSheetId="0">'обложка'!#REF!</definedName>
    <definedName name="sub_331" localSheetId="0">'обложка'!#REF!</definedName>
    <definedName name="sub_3310" localSheetId="0">'обложка'!#REF!</definedName>
    <definedName name="sub_3311" localSheetId="0">'обложка'!#REF!</definedName>
    <definedName name="sub_3312" localSheetId="0">'обложка'!#REF!</definedName>
    <definedName name="sub_3313" localSheetId="0">'обложка'!#REF!</definedName>
    <definedName name="sub_332" localSheetId="0">'обложка'!#REF!</definedName>
    <definedName name="sub_333" localSheetId="0">'обложка'!#REF!</definedName>
    <definedName name="sub_334" localSheetId="0">'обложка'!#REF!</definedName>
    <definedName name="sub_335" localSheetId="0">'обложка'!#REF!</definedName>
    <definedName name="sub_336" localSheetId="0">'обложка'!#REF!</definedName>
    <definedName name="sub_337" localSheetId="0">'обложка'!#REF!</definedName>
    <definedName name="sub_338" localSheetId="0">'обложка'!#REF!</definedName>
    <definedName name="sub_339" localSheetId="0">'обложка'!#REF!</definedName>
    <definedName name="_xlnm.Print_Titles" localSheetId="1">'текст'!$18:$18</definedName>
    <definedName name="_xlnm.Print_Titles" localSheetId="2">'цифры'!$4:$6</definedName>
  </definedNames>
  <calcPr fullCalcOnLoad="1"/>
</workbook>
</file>

<file path=xl/comments3.xml><?xml version="1.0" encoding="utf-8"?>
<comments xmlns="http://schemas.openxmlformats.org/spreadsheetml/2006/main">
  <authors>
    <author>Забудько Ольга Александровна</author>
  </authors>
  <commentList>
    <comment ref="A49" authorId="0">
      <text>
        <r>
          <rPr>
            <b/>
            <sz val="8"/>
            <rFont val="Tahoma"/>
            <family val="2"/>
          </rPr>
          <t>это справочник</t>
        </r>
      </text>
    </comment>
  </commentList>
</comments>
</file>

<file path=xl/sharedStrings.xml><?xml version="1.0" encoding="utf-8"?>
<sst xmlns="http://schemas.openxmlformats.org/spreadsheetml/2006/main" count="223" uniqueCount="158">
  <si>
    <t>УТВЕРЖДАЮ</t>
  </si>
  <si>
    <t>«___» ______________ 20__ г.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</si>
  <si>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</si>
  <si>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</si>
  <si>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</si>
  <si>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</si>
  <si>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</si>
  <si>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</si>
  <si>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</si>
  <si>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Единица измерения: руб. (с точностью до второго десятичного знака после запятой)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</si>
  <si>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</si>
  <si>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</si>
  <si>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</si>
  <si>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показателя</t>
  </si>
  <si>
    <t>Сумма</t>
  </si>
  <si>
    <t>I. Нефинансовые активы, всего:</t>
  </si>
  <si>
    <t>из них:</t>
  </si>
  <si>
    <t>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</si>
  <si>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</si>
  <si>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</si>
  <si>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</si>
  <si>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</si>
  <si>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</si>
  <si>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</si>
  <si>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</si>
  <si>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</si>
  <si>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</si>
  <si>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</si>
  <si>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</si>
  <si>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</si>
  <si>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</si>
  <si>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</si>
  <si>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</si>
  <si>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</si>
  <si>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</si>
  <si>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</si>
  <si>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</si>
  <si>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</si>
  <si>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</si>
  <si>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</si>
  <si>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</si>
  <si>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</si>
  <si>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</si>
  <si>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</si>
  <si>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</si>
  <si>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</si>
  <si>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</si>
  <si>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</si>
  <si>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</si>
  <si>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</si>
  <si>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</si>
  <si>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</si>
  <si>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</si>
  <si>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</si>
  <si>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</si>
  <si>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</si>
  <si>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</si>
  <si>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</si>
  <si>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</si>
  <si>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</si>
  <si>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</si>
  <si>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</si>
  <si>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</si>
  <si>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</si>
  <si>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</si>
  <si>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</si>
  <si>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</si>
  <si>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</si>
  <si>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</si>
  <si>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</si>
  <si>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</si>
  <si>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</si>
  <si>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</si>
  <si>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</si>
  <si>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</si>
  <si>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 Федерального казначейства</t>
  </si>
  <si>
    <t>…</t>
  </si>
  <si>
    <t>оплата труда и начисления на выплаты по оплате труда</t>
  </si>
  <si>
    <t>оплата работ, услуг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</si>
  <si>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</si>
  <si>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</si>
  <si>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</si>
  <si>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коммунальные услуги</t>
  </si>
  <si>
    <t>Объем публичных обязательств, всего</t>
  </si>
  <si>
    <t xml:space="preserve">Главный бухгалтер </t>
  </si>
  <si>
    <t>"_____"_______________20____г.</t>
  </si>
  <si>
    <t>(подпись)</t>
  </si>
  <si>
    <t>(расшифровка подписи)</t>
  </si>
  <si>
    <t xml:space="preserve">Исполнитель </t>
  </si>
  <si>
    <t>х</t>
  </si>
  <si>
    <t xml:space="preserve">(уполномоченное лицо) 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</si>
  <si>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</si>
  <si>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</si>
  <si>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</si>
  <si>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</si>
  <si>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</si>
  <si>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</si>
  <si>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</si>
  <si>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</si>
  <si>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</si>
  <si>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Аналитический код расходов</t>
  </si>
  <si>
    <t>3.1. Планируемый остаток средств на начало планируемого года</t>
  </si>
  <si>
    <t>3.2. Поступления, всего:</t>
  </si>
  <si>
    <t>3.2.2. Субсидии на иные цели</t>
  </si>
  <si>
    <t>3.3. Планируемый остаток средств на конец планируемого года</t>
  </si>
  <si>
    <t>3.4. Выплаты, всего:</t>
  </si>
  <si>
    <t xml:space="preserve">3.4.2. За счет субсидий на иные цели: </t>
  </si>
  <si>
    <t>3.2.4. Поступления от иной приносящей доход деятельности, всего:</t>
  </si>
  <si>
    <t>Приложение № 1 к Порядку</t>
  </si>
  <si>
    <t>муниципального бюджетного  учреждения</t>
  </si>
  <si>
    <t>Наименование  муниципального  бюджетного учреждения</t>
  </si>
  <si>
    <t xml:space="preserve">I. Сведения о деятельности муниципального бюджетного учреждения </t>
  </si>
  <si>
    <t>1.1. Цели деятельности  муниципального бюджетного учреждения в соответствии с областными законами, иными нормативными актами и уставом учреждения:</t>
  </si>
  <si>
    <t>1.2. Виды деятельности муниципального бюджетного учреждения, относящиеся к его основным видам деятельности в соответствии с уставом учреждения:</t>
  </si>
  <si>
    <t xml:space="preserve">II. Показатели финансового состояния муниципального бюджетного учреждения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</si>
  <si>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</si>
  <si>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</si>
  <si>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</si>
  <si>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 за счет доходов, полученных от платной и иной приносящей доход деятельности</t>
  </si>
  <si>
    <t xml:space="preserve">III. Показатели по поступлениям и выплатам муниципального бюджетного учреждения </t>
  </si>
  <si>
    <t>3.2.1. Субсидии на выполнение муниципального задания</t>
  </si>
  <si>
    <t>3.2.3. Поступления от оказания муниципальным бюджетным  учреждением услуг (выполнения работ), предоставление которых для физических и юридических лиц осуществляется на платной основе и относится к основным видам деятельности учреждения, всего</t>
  </si>
  <si>
    <t>3.4.1.    За счет субсидии на финансовое обеспечение выполнения муниципального задания на оказание муниципальных услуг:</t>
  </si>
  <si>
    <t xml:space="preserve">учреждения  </t>
  </si>
  <si>
    <t>Руководитель муниципального бюджетного</t>
  </si>
  <si>
    <t>отдел образования Администрации Каменского района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</si>
  <si>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</si>
  <si>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3.2. Кредиторская задолженность по расчетам с поставщиками и подрядчиками, всего:</t>
  </si>
  <si>
    <t>2.1. Дебиторская задолженность по доходам</t>
  </si>
  <si>
    <t>прочие расходы(налоги, орг.взносы "Союз работодателей")</t>
  </si>
  <si>
    <t>а).Субвенции:</t>
  </si>
  <si>
    <t>б). Местный:</t>
  </si>
  <si>
    <t>ФСР</t>
  </si>
  <si>
    <t>доля местного бюджета</t>
  </si>
  <si>
    <t>Субсидия на оплату услуг доступа к сети интернет в т.ч.</t>
  </si>
  <si>
    <t>Субсидия на финансирование отдыха и оздоровления детей в т.ч.</t>
  </si>
  <si>
    <t>Директор</t>
  </si>
  <si>
    <t>3.4.3. СПРАВОЧНО:</t>
  </si>
  <si>
    <t>3.4.4. Итог по выплатам:</t>
  </si>
  <si>
    <t>Г.А.Сотникова</t>
  </si>
  <si>
    <t>1.2. Общая балансовая стоимость движимого муниципального имущества, всего</t>
  </si>
  <si>
    <t>1.1.4. Остаточная стоимость недвижимого муниципального имущества</t>
  </si>
  <si>
    <t>______________Е.А.Торшина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</si>
  <si>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</si>
  <si>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347845, Россия, Ростовская область, Каменский район, пос. Васильевский, ул.Школьная, 8</t>
  </si>
  <si>
    <t>Е.А.Торшина</t>
  </si>
  <si>
    <t>оказание муниципальных услуг в сфере общедоступного бесплатного общего образования</t>
  </si>
  <si>
    <t>общеобразовательная деятельность</t>
  </si>
  <si>
    <t>(2015 год)</t>
  </si>
  <si>
    <t>Субсидия на реализацию программы "Энергосбережение и повышение энергетичесой эффективности"</t>
  </si>
  <si>
    <t>тел. 8 (86365) 95578</t>
  </si>
  <si>
    <t>2.2. Дебиторская задолженность по выданным авансам, полученным за счет средств бюджета всего:</t>
  </si>
  <si>
    <t>Ю.В. Мосийчук</t>
  </si>
  <si>
    <t>(2016 год)</t>
  </si>
  <si>
    <t>Субсидия на мероприятия по устройству ограждений в т.ч.</t>
  </si>
  <si>
    <t>на 2015 год и плановый период 2016, 2017 годов</t>
  </si>
  <si>
    <t>31.12.2014 г.</t>
  </si>
  <si>
    <t>(2017 год)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</si>
</sst>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43" fontId="3" fillId="0" borderId="18" xfId="0" applyNumberFormat="1" applyFont="1" applyBorder="1" applyAlignment="1">
      <alignment horizontal="justify" vertical="center" wrapText="1"/>
    </xf>
    <xf numFmtId="43" fontId="6" fillId="0" borderId="19" xfId="0" applyNumberFormat="1" applyFont="1" applyBorder="1" applyAlignment="1">
      <alignment horizontal="justify" vertical="center" wrapText="1"/>
    </xf>
    <xf numFmtId="43" fontId="6" fillId="0" borderId="2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center" vertical="center" wrapText="1"/>
    </xf>
    <xf numFmtId="43" fontId="10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left" vertical="center" wrapText="1"/>
    </xf>
    <xf numFmtId="43" fontId="3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justify" vertical="center" wrapText="1"/>
    </xf>
    <xf numFmtId="0" fontId="10" fillId="0" borderId="22" xfId="0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3" fontId="6" fillId="0" borderId="24" xfId="0" applyNumberFormat="1" applyFont="1" applyBorder="1" applyAlignment="1">
      <alignment horizontal="justify" vertical="center" wrapText="1"/>
    </xf>
    <xf numFmtId="4" fontId="14" fillId="33" borderId="25" xfId="52" applyNumberFormat="1" applyFont="1" applyFill="1" applyBorder="1" applyAlignment="1">
      <alignment horizontal="center" vertical="top"/>
      <protection/>
    </xf>
    <xf numFmtId="43" fontId="6" fillId="0" borderId="19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3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6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кс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="70" zoomScaleNormal="70" zoomScalePageLayoutView="0" workbookViewId="0" topLeftCell="A1">
      <selection activeCell="A12" sqref="A12:C12"/>
    </sheetView>
  </sheetViews>
  <sheetFormatPr defaultColWidth="9.00390625" defaultRowHeight="15.75"/>
  <cols>
    <col min="1" max="1" width="69.00390625" style="5" customWidth="1"/>
    <col min="2" max="2" width="21.00390625" style="5" customWidth="1"/>
    <col min="3" max="3" width="9.50390625" style="5" customWidth="1"/>
    <col min="4" max="16384" width="9.00390625" style="5" customWidth="1"/>
  </cols>
  <sheetData>
    <row r="1" spans="2:3" ht="18.75">
      <c r="B1" s="54" t="s">
        <v>108</v>
      </c>
      <c r="C1" s="54"/>
    </row>
    <row r="2" spans="2:3" ht="18.75">
      <c r="B2" s="54"/>
      <c r="C2" s="54"/>
    </row>
    <row r="4" spans="1:3" ht="18.75">
      <c r="A4" s="16"/>
      <c r="C4" s="6" t="s">
        <v>0</v>
      </c>
    </row>
    <row r="5" spans="1:3" ht="18.75">
      <c r="A5" s="16"/>
      <c r="C5" s="6"/>
    </row>
    <row r="6" spans="1:3" ht="18.75">
      <c r="A6" s="16"/>
      <c r="B6" s="5" t="s">
        <v>136</v>
      </c>
      <c r="C6" s="6"/>
    </row>
    <row r="7" spans="1:3" ht="18.75">
      <c r="A7" s="16"/>
      <c r="B7" s="5" t="s">
        <v>142</v>
      </c>
      <c r="C7" s="6"/>
    </row>
    <row r="8" spans="1:3" ht="20.25">
      <c r="A8" s="17"/>
      <c r="C8" s="7"/>
    </row>
    <row r="9" spans="1:3" ht="18.75">
      <c r="A9" s="16"/>
      <c r="C9" s="6" t="s">
        <v>1</v>
      </c>
    </row>
    <row r="10" spans="1:3" ht="18.75">
      <c r="A10" s="16"/>
      <c r="C10" s="6"/>
    </row>
    <row r="11" spans="1:3" ht="48" customHeight="1">
      <c r="A11" s="56" t="s">
        <v>2</v>
      </c>
      <c r="B11" s="56"/>
      <c r="C11" s="56"/>
    </row>
    <row r="12" spans="1:3" ht="20.25">
      <c r="A12" s="57" t="s">
        <v>155</v>
      </c>
      <c r="B12" s="57"/>
      <c r="C12" s="57"/>
    </row>
    <row r="13" ht="36.75" customHeight="1" thickBot="1">
      <c r="A13" s="1"/>
    </row>
    <row r="14" spans="1:2" ht="19.5" thickBot="1">
      <c r="A14" s="10" t="s">
        <v>3</v>
      </c>
      <c r="B14" s="9"/>
    </row>
    <row r="15" spans="1:2" ht="19.5" thickBot="1">
      <c r="A15" s="10" t="s">
        <v>4</v>
      </c>
      <c r="B15" s="11" t="s">
        <v>156</v>
      </c>
    </row>
    <row r="16" spans="1:2" ht="19.5" thickBot="1">
      <c r="A16" s="10"/>
      <c r="B16" s="11"/>
    </row>
    <row r="17" spans="1:2" ht="19.5" thickBot="1">
      <c r="A17" s="10"/>
      <c r="B17" s="11"/>
    </row>
    <row r="18" spans="1:2" ht="19.5" thickBot="1">
      <c r="A18" s="10" t="s">
        <v>5</v>
      </c>
      <c r="B18" s="11">
        <v>51605354</v>
      </c>
    </row>
    <row r="19" spans="1:2" ht="19.5" thickBot="1">
      <c r="A19" s="10"/>
      <c r="B19" s="11"/>
    </row>
    <row r="20" spans="1:2" ht="19.5" thickBot="1">
      <c r="A20" s="10"/>
      <c r="B20" s="11"/>
    </row>
    <row r="21" spans="1:2" ht="19.5" thickBot="1">
      <c r="A21" s="10" t="s">
        <v>6</v>
      </c>
      <c r="B21" s="11">
        <v>6114007201</v>
      </c>
    </row>
    <row r="22" spans="1:2" ht="19.5" thickBot="1">
      <c r="A22" s="10" t="s">
        <v>7</v>
      </c>
      <c r="B22" s="11">
        <v>611401001</v>
      </c>
    </row>
    <row r="23" spans="1:2" ht="19.5" thickBot="1">
      <c r="A23" s="10" t="s">
        <v>8</v>
      </c>
      <c r="B23" s="11"/>
    </row>
    <row r="24" ht="18.75">
      <c r="A24" s="6"/>
    </row>
    <row r="25" ht="18.75">
      <c r="A25" s="12"/>
    </row>
    <row r="26" ht="18.75">
      <c r="A26" s="12" t="s">
        <v>110</v>
      </c>
    </row>
    <row r="27" spans="1:3" ht="18.75">
      <c r="A27" s="59" t="s">
        <v>143</v>
      </c>
      <c r="B27" s="60"/>
      <c r="C27" s="61"/>
    </row>
    <row r="28" spans="1:3" ht="18.75">
      <c r="A28" s="62"/>
      <c r="B28" s="63"/>
      <c r="C28" s="64"/>
    </row>
    <row r="29" spans="1:3" ht="18.75">
      <c r="A29" s="62"/>
      <c r="B29" s="63"/>
      <c r="C29" s="64"/>
    </row>
    <row r="30" spans="1:3" ht="18.75">
      <c r="A30" s="65"/>
      <c r="B30" s="66"/>
      <c r="C30" s="67"/>
    </row>
    <row r="31" ht="18.75">
      <c r="A31" s="12"/>
    </row>
    <row r="32" spans="1:2" ht="18.75">
      <c r="A32" s="53" t="s">
        <v>9</v>
      </c>
      <c r="B32" s="53"/>
    </row>
    <row r="33" ht="18.75">
      <c r="A33" s="12"/>
    </row>
    <row r="34" ht="18.75">
      <c r="A34" s="12" t="s">
        <v>10</v>
      </c>
    </row>
    <row r="35" ht="18.75">
      <c r="A35" s="12" t="s">
        <v>11</v>
      </c>
    </row>
    <row r="36" ht="18.75">
      <c r="A36" s="8"/>
    </row>
    <row r="37" spans="1:3" ht="20.25">
      <c r="A37" s="58" t="s">
        <v>125</v>
      </c>
      <c r="B37" s="58"/>
      <c r="C37" s="58"/>
    </row>
    <row r="38" ht="18.75">
      <c r="A38" s="4"/>
    </row>
    <row r="39" ht="18.75">
      <c r="A39" s="12" t="s">
        <v>12</v>
      </c>
    </row>
    <row r="40" ht="18.75">
      <c r="A40" s="12" t="s">
        <v>109</v>
      </c>
    </row>
    <row r="41" spans="1:3" ht="30.75" customHeight="1">
      <c r="A41" s="68" t="s">
        <v>144</v>
      </c>
      <c r="B41" s="69"/>
      <c r="C41" s="70"/>
    </row>
    <row r="42" spans="1:3" ht="18.75">
      <c r="A42" s="46"/>
      <c r="B42" s="47"/>
      <c r="C42" s="48"/>
    </row>
    <row r="43" spans="1:3" ht="18.75">
      <c r="A43" s="46"/>
      <c r="B43" s="47"/>
      <c r="C43" s="48"/>
    </row>
    <row r="44" spans="1:3" ht="18.75">
      <c r="A44" s="49"/>
      <c r="B44" s="50"/>
      <c r="C44" s="51"/>
    </row>
    <row r="45" spans="1:3" ht="18.75">
      <c r="A45" s="55"/>
      <c r="B45" s="55"/>
      <c r="C45" s="55"/>
    </row>
    <row r="46" spans="1:3" ht="18.75">
      <c r="A46" s="55"/>
      <c r="B46" s="55"/>
      <c r="C46" s="55"/>
    </row>
    <row r="47" spans="1:3" ht="18.75">
      <c r="A47" s="52"/>
      <c r="B47" s="52"/>
      <c r="C47" s="52"/>
    </row>
    <row r="48" spans="1:3" ht="18.75">
      <c r="A48" s="52"/>
      <c r="B48" s="52"/>
      <c r="C48" s="52"/>
    </row>
    <row r="49" spans="1:3" ht="18.75">
      <c r="A49" s="52"/>
      <c r="B49" s="52"/>
      <c r="C49" s="52"/>
    </row>
  </sheetData>
  <sheetProtection/>
  <mergeCells count="15">
    <mergeCell ref="B1:C2"/>
    <mergeCell ref="A46:C46"/>
    <mergeCell ref="A49:C49"/>
    <mergeCell ref="A11:C11"/>
    <mergeCell ref="A12:C12"/>
    <mergeCell ref="A37:C37"/>
    <mergeCell ref="A27:C30"/>
    <mergeCell ref="A45:C45"/>
    <mergeCell ref="A41:C41"/>
    <mergeCell ref="A42:C42"/>
    <mergeCell ref="A43:C43"/>
    <mergeCell ref="A44:C44"/>
    <mergeCell ref="A47:C47"/>
    <mergeCell ref="A48:C48"/>
    <mergeCell ref="A32:B32"/>
  </mergeCells>
  <printOptions/>
  <pageMargins left="0.7086614173228347" right="0.5905511811023623" top="0.35433070866141736" bottom="0.35433070866141736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tabSelected="1" zoomScalePageLayoutView="0" workbookViewId="0" topLeftCell="A62">
      <selection activeCell="B22" sqref="B22"/>
    </sheetView>
  </sheetViews>
  <sheetFormatPr defaultColWidth="9.00390625" defaultRowHeight="15.75"/>
  <cols>
    <col min="1" max="1" width="68.125" style="13" customWidth="1"/>
    <col min="2" max="2" width="17.875" style="13" customWidth="1"/>
    <col min="3" max="16384" width="9.00390625" style="13" customWidth="1"/>
  </cols>
  <sheetData>
    <row r="1" ht="18.75">
      <c r="A1" s="8"/>
    </row>
    <row r="2" spans="1:2" ht="20.25">
      <c r="A2" s="58" t="s">
        <v>111</v>
      </c>
      <c r="B2" s="58"/>
    </row>
    <row r="3" ht="18.75">
      <c r="A3" s="12"/>
    </row>
    <row r="5" ht="18.75">
      <c r="A5" s="4"/>
    </row>
    <row r="6" spans="1:2" ht="42.75" customHeight="1">
      <c r="A6" s="71" t="s">
        <v>112</v>
      </c>
      <c r="B6" s="71"/>
    </row>
    <row r="7" spans="1:2" ht="132.75" customHeight="1">
      <c r="A7" s="73" t="s">
        <v>146</v>
      </c>
      <c r="B7" s="74"/>
    </row>
    <row r="8" ht="18.75">
      <c r="A8" s="12"/>
    </row>
    <row r="9" spans="1:2" ht="38.25" customHeight="1">
      <c r="A9" s="71" t="s">
        <v>113</v>
      </c>
      <c r="B9" s="71"/>
    </row>
    <row r="10" spans="1:2" ht="189.75" customHeight="1">
      <c r="A10" s="73" t="s">
        <v>147</v>
      </c>
      <c r="B10" s="74"/>
    </row>
    <row r="11" ht="18.75">
      <c r="A11" s="12"/>
    </row>
    <row r="12" spans="1:2" ht="62.25" customHeight="1">
      <c r="A12" s="72" t="s">
        <v>126</v>
      </c>
      <c r="B12" s="72"/>
    </row>
    <row r="13" spans="1:2" ht="132.75" customHeight="1">
      <c r="A13" s="73"/>
      <c r="B13" s="74"/>
    </row>
    <row r="14" ht="18.75">
      <c r="A14" s="12"/>
    </row>
    <row r="15" ht="18.75">
      <c r="A15" s="12"/>
    </row>
    <row r="16" spans="1:2" ht="42.75" customHeight="1">
      <c r="A16" s="58" t="s">
        <v>114</v>
      </c>
      <c r="B16" s="58"/>
    </row>
    <row r="17" ht="19.5" thickBot="1">
      <c r="A17" s="12"/>
    </row>
    <row r="18" spans="1:2" ht="19.5" thickBot="1">
      <c r="A18" s="19" t="s">
        <v>13</v>
      </c>
      <c r="B18" s="14" t="s">
        <v>14</v>
      </c>
    </row>
    <row r="19" spans="1:2" s="18" customFormat="1" ht="18.75">
      <c r="A19" s="20" t="s">
        <v>15</v>
      </c>
      <c r="B19" s="44">
        <v>12353579.98</v>
      </c>
    </row>
    <row r="20" spans="1:2" ht="18.75">
      <c r="A20" s="21" t="s">
        <v>16</v>
      </c>
      <c r="B20" s="45"/>
    </row>
    <row r="21" spans="1:2" ht="37.5">
      <c r="A21" s="21" t="s">
        <v>115</v>
      </c>
      <c r="B21" s="84">
        <f>B23</f>
        <v>4616722.01</v>
      </c>
    </row>
    <row r="22" spans="1:2" ht="18.75">
      <c r="A22" s="21" t="s">
        <v>17</v>
      </c>
      <c r="B22" s="84"/>
    </row>
    <row r="23" spans="1:2" ht="56.25">
      <c r="A23" s="21" t="s">
        <v>116</v>
      </c>
      <c r="B23" s="44">
        <v>4616722.01</v>
      </c>
    </row>
    <row r="24" spans="1:2" ht="56.25">
      <c r="A24" s="21" t="s">
        <v>117</v>
      </c>
      <c r="B24" s="84"/>
    </row>
    <row r="25" spans="1:2" ht="56.25">
      <c r="A25" s="21" t="s">
        <v>118</v>
      </c>
      <c r="B25" s="84"/>
    </row>
    <row r="26" spans="1:2" ht="37.5">
      <c r="A26" s="21" t="s">
        <v>141</v>
      </c>
      <c r="B26" s="84"/>
    </row>
    <row r="27" spans="1:2" ht="37.5">
      <c r="A27" s="21" t="s">
        <v>140</v>
      </c>
      <c r="B27" s="24">
        <v>2830272.69</v>
      </c>
    </row>
    <row r="28" spans="1:2" ht="18.75">
      <c r="A28" s="21" t="s">
        <v>17</v>
      </c>
      <c r="B28" s="24"/>
    </row>
    <row r="29" spans="1:2" ht="37.5">
      <c r="A29" s="21" t="s">
        <v>18</v>
      </c>
      <c r="B29" s="24">
        <v>4906585.28</v>
      </c>
    </row>
    <row r="30" spans="1:2" ht="38.25" thickBot="1">
      <c r="A30" s="22" t="s">
        <v>19</v>
      </c>
      <c r="B30" s="25">
        <v>1373258.9</v>
      </c>
    </row>
    <row r="31" spans="1:2" s="18" customFormat="1" ht="18.75">
      <c r="A31" s="20" t="s">
        <v>20</v>
      </c>
      <c r="B31" s="23">
        <f>B34</f>
        <v>6142.69</v>
      </c>
    </row>
    <row r="32" spans="1:2" ht="18.75">
      <c r="A32" s="21" t="s">
        <v>16</v>
      </c>
      <c r="B32" s="43"/>
    </row>
    <row r="33" spans="1:2" ht="18.75">
      <c r="A33" s="32" t="s">
        <v>128</v>
      </c>
      <c r="B33" s="24">
        <v>0</v>
      </c>
    </row>
    <row r="34" spans="1:2" ht="37.5">
      <c r="A34" s="32" t="s">
        <v>151</v>
      </c>
      <c r="B34" s="24">
        <f>B36+B37+B38+B39+B40+B41+B42+B43+B44+B45</f>
        <v>6142.69</v>
      </c>
    </row>
    <row r="35" spans="1:2" ht="18.75">
      <c r="A35" s="21" t="s">
        <v>17</v>
      </c>
      <c r="B35" s="24"/>
    </row>
    <row r="36" spans="1:2" ht="18.75">
      <c r="A36" s="21" t="s">
        <v>21</v>
      </c>
      <c r="B36" s="24"/>
    </row>
    <row r="37" spans="1:2" ht="18.75">
      <c r="A37" s="21" t="s">
        <v>22</v>
      </c>
      <c r="B37" s="24"/>
    </row>
    <row r="38" spans="1:2" ht="18.75">
      <c r="A38" s="21" t="s">
        <v>23</v>
      </c>
      <c r="B38" s="24"/>
    </row>
    <row r="39" spans="1:2" ht="37.5">
      <c r="A39" s="21" t="s">
        <v>24</v>
      </c>
      <c r="B39" s="24"/>
    </row>
    <row r="40" spans="1:2" ht="18.75">
      <c r="A40" s="21" t="s">
        <v>25</v>
      </c>
      <c r="B40" s="24"/>
    </row>
    <row r="41" spans="1:2" ht="18.75">
      <c r="A41" s="21" t="s">
        <v>26</v>
      </c>
      <c r="B41" s="24"/>
    </row>
    <row r="42" spans="1:2" ht="37.5">
      <c r="A42" s="21" t="s">
        <v>27</v>
      </c>
      <c r="B42" s="24"/>
    </row>
    <row r="43" spans="1:2" ht="37.5">
      <c r="A43" s="21" t="s">
        <v>28</v>
      </c>
      <c r="B43" s="24"/>
    </row>
    <row r="44" spans="1:2" ht="37.5">
      <c r="A44" s="21" t="s">
        <v>29</v>
      </c>
      <c r="B44" s="24"/>
    </row>
    <row r="45" spans="1:2" ht="18.75">
      <c r="A45" s="21" t="s">
        <v>30</v>
      </c>
      <c r="B45" s="24">
        <v>6142.69</v>
      </c>
    </row>
    <row r="46" spans="1:2" ht="56.25">
      <c r="A46" s="21" t="s">
        <v>31</v>
      </c>
      <c r="B46" s="24"/>
    </row>
    <row r="47" spans="1:2" ht="18.75">
      <c r="A47" s="21" t="s">
        <v>17</v>
      </c>
      <c r="B47" s="24"/>
    </row>
    <row r="48" spans="1:2" ht="18.75">
      <c r="A48" s="21" t="s">
        <v>32</v>
      </c>
      <c r="B48" s="24"/>
    </row>
    <row r="49" spans="1:2" ht="18.75">
      <c r="A49" s="21" t="s">
        <v>33</v>
      </c>
      <c r="B49" s="24"/>
    </row>
    <row r="50" spans="1:2" ht="18.75">
      <c r="A50" s="21" t="s">
        <v>34</v>
      </c>
      <c r="B50" s="24"/>
    </row>
    <row r="51" spans="1:2" ht="37.5">
      <c r="A51" s="21" t="s">
        <v>35</v>
      </c>
      <c r="B51" s="24"/>
    </row>
    <row r="52" spans="1:2" ht="18.75">
      <c r="A52" s="21" t="s">
        <v>36</v>
      </c>
      <c r="B52" s="24"/>
    </row>
    <row r="53" spans="1:2" ht="18.75">
      <c r="A53" s="21" t="s">
        <v>37</v>
      </c>
      <c r="B53" s="24"/>
    </row>
    <row r="54" spans="1:2" ht="37.5">
      <c r="A54" s="21" t="s">
        <v>38</v>
      </c>
      <c r="B54" s="24"/>
    </row>
    <row r="55" spans="1:2" ht="37.5">
      <c r="A55" s="21" t="s">
        <v>39</v>
      </c>
      <c r="B55" s="24"/>
    </row>
    <row r="56" spans="1:2" ht="37.5">
      <c r="A56" s="21" t="s">
        <v>40</v>
      </c>
      <c r="B56" s="24"/>
    </row>
    <row r="57" spans="1:2" ht="19.5" thickBot="1">
      <c r="A57" s="22" t="s">
        <v>41</v>
      </c>
      <c r="B57" s="25">
        <v>0</v>
      </c>
    </row>
    <row r="58" spans="1:2" s="18" customFormat="1" ht="18.75">
      <c r="A58" s="20" t="s">
        <v>42</v>
      </c>
      <c r="B58" s="23">
        <f>SUM(B61+B76)</f>
        <v>858660.49</v>
      </c>
    </row>
    <row r="59" spans="1:2" ht="18.75">
      <c r="A59" s="21" t="s">
        <v>16</v>
      </c>
      <c r="B59" s="24"/>
    </row>
    <row r="60" spans="1:2" ht="18.75">
      <c r="A60" s="32" t="s">
        <v>43</v>
      </c>
      <c r="B60" s="43"/>
    </row>
    <row r="61" spans="1:2" ht="37.5">
      <c r="A61" s="21" t="s">
        <v>127</v>
      </c>
      <c r="B61" s="24">
        <f>SUM(B63:B75)</f>
        <v>858660.49</v>
      </c>
    </row>
    <row r="62" spans="1:2" ht="18.75">
      <c r="A62" s="21" t="s">
        <v>17</v>
      </c>
      <c r="B62" s="24"/>
    </row>
    <row r="63" spans="1:2" ht="18.75">
      <c r="A63" s="21" t="s">
        <v>44</v>
      </c>
      <c r="B63" s="24"/>
    </row>
    <row r="64" spans="1:2" ht="18.75">
      <c r="A64" s="21" t="s">
        <v>45</v>
      </c>
      <c r="B64" s="24">
        <v>18083.42</v>
      </c>
    </row>
    <row r="65" spans="1:2" ht="18.75">
      <c r="A65" s="21" t="s">
        <v>46</v>
      </c>
      <c r="B65" s="24"/>
    </row>
    <row r="66" spans="1:2" ht="18.75">
      <c r="A66" s="21" t="s">
        <v>47</v>
      </c>
      <c r="B66" s="24"/>
    </row>
    <row r="67" spans="1:2" ht="18.75">
      <c r="A67" s="21" t="s">
        <v>48</v>
      </c>
      <c r="B67" s="24"/>
    </row>
    <row r="68" spans="1:2" ht="18.75">
      <c r="A68" s="21" t="s">
        <v>49</v>
      </c>
      <c r="B68" s="24">
        <v>2097.6</v>
      </c>
    </row>
    <row r="69" spans="1:2" ht="18.75">
      <c r="A69" s="21" t="s">
        <v>50</v>
      </c>
      <c r="B69" s="24">
        <v>838479.47</v>
      </c>
    </row>
    <row r="70" spans="1:2" ht="18.75">
      <c r="A70" s="21" t="s">
        <v>51</v>
      </c>
      <c r="B70" s="24"/>
    </row>
    <row r="71" spans="1:2" ht="18.75">
      <c r="A71" s="21" t="s">
        <v>52</v>
      </c>
      <c r="B71" s="24"/>
    </row>
    <row r="72" spans="1:2" ht="18.75">
      <c r="A72" s="21" t="s">
        <v>53</v>
      </c>
      <c r="B72" s="24"/>
    </row>
    <row r="73" spans="1:2" ht="18.75">
      <c r="A73" s="21" t="s">
        <v>54</v>
      </c>
      <c r="B73" s="24"/>
    </row>
    <row r="74" spans="1:2" ht="18.75">
      <c r="A74" s="21" t="s">
        <v>55</v>
      </c>
      <c r="B74" s="24"/>
    </row>
    <row r="75" spans="1:2" ht="18.75">
      <c r="A75" s="21" t="s">
        <v>56</v>
      </c>
      <c r="B75" s="24"/>
    </row>
    <row r="76" spans="1:2" ht="56.25">
      <c r="A76" s="21" t="s">
        <v>57</v>
      </c>
      <c r="B76" s="24">
        <f>SUM(B78:B90)</f>
        <v>0</v>
      </c>
    </row>
    <row r="77" spans="1:2" ht="18.75">
      <c r="A77" s="21" t="s">
        <v>17</v>
      </c>
      <c r="B77" s="24"/>
    </row>
    <row r="78" spans="1:2" ht="18.75">
      <c r="A78" s="21" t="s">
        <v>58</v>
      </c>
      <c r="B78" s="24"/>
    </row>
    <row r="79" spans="1:2" ht="18.75">
      <c r="A79" s="21" t="s">
        <v>59</v>
      </c>
      <c r="B79" s="24"/>
    </row>
    <row r="80" spans="1:2" ht="18.75">
      <c r="A80" s="21" t="s">
        <v>60</v>
      </c>
      <c r="B80" s="24"/>
    </row>
    <row r="81" spans="1:2" ht="18.75">
      <c r="A81" s="21" t="s">
        <v>61</v>
      </c>
      <c r="B81" s="24"/>
    </row>
    <row r="82" spans="1:2" ht="18.75">
      <c r="A82" s="21" t="s">
        <v>62</v>
      </c>
      <c r="B82" s="24"/>
    </row>
    <row r="83" spans="1:2" ht="18.75">
      <c r="A83" s="21" t="s">
        <v>63</v>
      </c>
      <c r="B83" s="24"/>
    </row>
    <row r="84" spans="1:2" ht="18.75">
      <c r="A84" s="21" t="s">
        <v>64</v>
      </c>
      <c r="B84" s="24"/>
    </row>
    <row r="85" spans="1:2" ht="18.75">
      <c r="A85" s="21" t="s">
        <v>65</v>
      </c>
      <c r="B85" s="24"/>
    </row>
    <row r="86" spans="1:2" ht="18.75">
      <c r="A86" s="21" t="s">
        <v>66</v>
      </c>
      <c r="B86" s="24"/>
    </row>
    <row r="87" spans="1:2" ht="18.75">
      <c r="A87" s="21" t="s">
        <v>67</v>
      </c>
      <c r="B87" s="24"/>
    </row>
    <row r="88" spans="1:2" ht="18.75">
      <c r="A88" s="21" t="s">
        <v>68</v>
      </c>
      <c r="B88" s="24"/>
    </row>
    <row r="89" spans="1:2" ht="18.75">
      <c r="A89" s="21" t="s">
        <v>69</v>
      </c>
      <c r="B89" s="24"/>
    </row>
    <row r="90" spans="1:2" ht="19.5" thickBot="1">
      <c r="A90" s="22" t="s">
        <v>70</v>
      </c>
      <c r="B90" s="25"/>
    </row>
    <row r="91" ht="18.75">
      <c r="A91" s="12"/>
    </row>
  </sheetData>
  <sheetProtection/>
  <mergeCells count="8">
    <mergeCell ref="A2:B2"/>
    <mergeCell ref="A16:B16"/>
    <mergeCell ref="A6:B6"/>
    <mergeCell ref="A9:B9"/>
    <mergeCell ref="A12:B12"/>
    <mergeCell ref="A7:B7"/>
    <mergeCell ref="A10:B10"/>
    <mergeCell ref="A13:B1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95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="75" zoomScaleNormal="75" workbookViewId="0" topLeftCell="A1">
      <selection activeCell="C13" sqref="C13"/>
    </sheetView>
  </sheetViews>
  <sheetFormatPr defaultColWidth="9.00390625" defaultRowHeight="15.75"/>
  <cols>
    <col min="1" max="1" width="51.25390625" style="13" customWidth="1"/>
    <col min="2" max="2" width="11.625" style="13" customWidth="1"/>
    <col min="3" max="3" width="19.00390625" style="13" bestFit="1" customWidth="1"/>
    <col min="4" max="4" width="17.375" style="13" customWidth="1"/>
    <col min="5" max="5" width="18.125" style="13" customWidth="1"/>
    <col min="6" max="6" width="18.00390625" style="13" customWidth="1"/>
    <col min="7" max="16384" width="9.00390625" style="13" customWidth="1"/>
  </cols>
  <sheetData>
    <row r="1" ht="6" customHeight="1">
      <c r="A1" s="12"/>
    </row>
    <row r="2" spans="1:6" ht="37.5" customHeight="1">
      <c r="A2" s="58" t="s">
        <v>119</v>
      </c>
      <c r="B2" s="58"/>
      <c r="C2" s="58"/>
      <c r="D2" s="58"/>
      <c r="E2" s="58"/>
      <c r="F2" s="58"/>
    </row>
    <row r="3" ht="3.75" customHeight="1" thickBot="1">
      <c r="A3" s="12"/>
    </row>
    <row r="4" spans="1:6" ht="32.25" thickBot="1">
      <c r="A4" s="77" t="s">
        <v>13</v>
      </c>
      <c r="B4" s="77" t="s">
        <v>100</v>
      </c>
      <c r="C4" s="77" t="s">
        <v>71</v>
      </c>
      <c r="D4" s="3" t="s">
        <v>72</v>
      </c>
      <c r="E4" s="3" t="s">
        <v>73</v>
      </c>
      <c r="F4" s="3" t="s">
        <v>74</v>
      </c>
    </row>
    <row r="5" spans="1:6" ht="19.5" thickBot="1">
      <c r="A5" s="77"/>
      <c r="B5" s="77"/>
      <c r="C5" s="77"/>
      <c r="D5" s="14" t="s">
        <v>148</v>
      </c>
      <c r="E5" s="14" t="s">
        <v>153</v>
      </c>
      <c r="F5" s="14" t="s">
        <v>157</v>
      </c>
    </row>
    <row r="6" spans="1:6" ht="35.25" customHeight="1" thickBot="1">
      <c r="A6" s="77"/>
      <c r="B6" s="77"/>
      <c r="C6" s="77"/>
      <c r="D6" s="78" t="s">
        <v>75</v>
      </c>
      <c r="E6" s="78"/>
      <c r="F6" s="78"/>
    </row>
    <row r="7" spans="1:6" ht="31.5">
      <c r="A7" s="33" t="s">
        <v>101</v>
      </c>
      <c r="B7" s="34" t="s">
        <v>89</v>
      </c>
      <c r="C7" s="35">
        <f>SUM(D7:F7)</f>
        <v>0</v>
      </c>
      <c r="D7" s="30">
        <v>0</v>
      </c>
      <c r="E7" s="30">
        <v>0</v>
      </c>
      <c r="F7" s="30">
        <v>0</v>
      </c>
    </row>
    <row r="8" spans="1:6" ht="18.75">
      <c r="A8" s="33" t="s">
        <v>102</v>
      </c>
      <c r="B8" s="34" t="s">
        <v>89</v>
      </c>
      <c r="C8" s="30">
        <f>SUM(D8:F8)</f>
        <v>36800805.239999995</v>
      </c>
      <c r="D8" s="30">
        <f>D10+D11+D13+D15</f>
        <v>11753749</v>
      </c>
      <c r="E8" s="30">
        <f>E19</f>
        <v>12259928.19</v>
      </c>
      <c r="F8" s="30">
        <f>F19</f>
        <v>12787128.049999999</v>
      </c>
    </row>
    <row r="9" spans="1:6" ht="18.75">
      <c r="A9" s="36" t="s">
        <v>17</v>
      </c>
      <c r="B9" s="34" t="s">
        <v>89</v>
      </c>
      <c r="C9" s="30">
        <f>SUM(D9:F9)</f>
        <v>0</v>
      </c>
      <c r="D9" s="30"/>
      <c r="E9" s="30"/>
      <c r="F9" s="30"/>
    </row>
    <row r="10" spans="1:6" ht="31.5">
      <c r="A10" s="33" t="s">
        <v>120</v>
      </c>
      <c r="B10" s="34" t="s">
        <v>89</v>
      </c>
      <c r="C10" s="30">
        <f>SUM(D10:F10)</f>
        <v>36722833.239999995</v>
      </c>
      <c r="D10" s="30">
        <f>D21</f>
        <v>11683609</v>
      </c>
      <c r="E10" s="30">
        <f>E21</f>
        <v>12256105.84</v>
      </c>
      <c r="F10" s="30">
        <f>F21</f>
        <v>12783118.399999999</v>
      </c>
    </row>
    <row r="11" spans="1:6" ht="18.75">
      <c r="A11" s="33" t="s">
        <v>103</v>
      </c>
      <c r="B11" s="34" t="s">
        <v>89</v>
      </c>
      <c r="C11" s="30">
        <f>SUM(D11:F11)</f>
        <v>77972</v>
      </c>
      <c r="D11" s="30">
        <f>D49</f>
        <v>70140</v>
      </c>
      <c r="E11" s="30">
        <f>E49</f>
        <v>3822.35</v>
      </c>
      <c r="F11" s="30">
        <f>F49</f>
        <v>4009.65</v>
      </c>
    </row>
    <row r="12" spans="1:6" ht="18.75">
      <c r="A12" s="33" t="s">
        <v>76</v>
      </c>
      <c r="B12" s="34"/>
      <c r="C12" s="30"/>
      <c r="D12" s="30"/>
      <c r="E12" s="30"/>
      <c r="F12" s="30"/>
    </row>
    <row r="13" spans="1:6" ht="110.25">
      <c r="A13" s="33" t="s">
        <v>121</v>
      </c>
      <c r="B13" s="34" t="s">
        <v>89</v>
      </c>
      <c r="C13" s="30">
        <f>SUM(D13:F13)</f>
        <v>0</v>
      </c>
      <c r="D13" s="30">
        <v>0</v>
      </c>
      <c r="E13" s="30">
        <v>0</v>
      </c>
      <c r="F13" s="30">
        <v>0</v>
      </c>
    </row>
    <row r="14" spans="1:6" ht="18.75">
      <c r="A14" s="36" t="s">
        <v>17</v>
      </c>
      <c r="B14" s="34" t="s">
        <v>89</v>
      </c>
      <c r="C14" s="30">
        <f>SUM(D14:F14)</f>
        <v>0</v>
      </c>
      <c r="D14" s="30"/>
      <c r="E14" s="30"/>
      <c r="F14" s="30"/>
    </row>
    <row r="15" spans="1:6" ht="31.5">
      <c r="A15" s="33" t="s">
        <v>107</v>
      </c>
      <c r="B15" s="34" t="s">
        <v>89</v>
      </c>
      <c r="C15" s="30">
        <f>SUM(D15:F15)</f>
        <v>0</v>
      </c>
      <c r="D15" s="30">
        <f>D17</f>
        <v>0</v>
      </c>
      <c r="E15" s="30">
        <f>E17</f>
        <v>0</v>
      </c>
      <c r="F15" s="30">
        <f>F17</f>
        <v>0</v>
      </c>
    </row>
    <row r="16" spans="1:6" ht="18.75">
      <c r="A16" s="36" t="s">
        <v>17</v>
      </c>
      <c r="B16" s="34" t="s">
        <v>89</v>
      </c>
      <c r="C16" s="30">
        <f>SUM(D16:F16)</f>
        <v>0</v>
      </c>
      <c r="D16" s="30"/>
      <c r="E16" s="30"/>
      <c r="F16" s="30"/>
    </row>
    <row r="17" spans="1:6" ht="18.75">
      <c r="A17" s="36" t="s">
        <v>76</v>
      </c>
      <c r="B17" s="34" t="s">
        <v>89</v>
      </c>
      <c r="C17" s="30">
        <f>SUM(D17:F17)</f>
        <v>0</v>
      </c>
      <c r="D17" s="30"/>
      <c r="E17" s="30"/>
      <c r="F17" s="30"/>
    </row>
    <row r="18" spans="1:6" ht="31.5">
      <c r="A18" s="33" t="s">
        <v>104</v>
      </c>
      <c r="B18" s="34" t="s">
        <v>89</v>
      </c>
      <c r="C18" s="30">
        <f>C7+C8-C19</f>
        <v>0</v>
      </c>
      <c r="D18" s="30">
        <f>D7+D8-D19</f>
        <v>0</v>
      </c>
      <c r="E18" s="30">
        <f>E7+E8-E19</f>
        <v>0</v>
      </c>
      <c r="F18" s="30">
        <f>F7+F8-F19</f>
        <v>0</v>
      </c>
    </row>
    <row r="19" spans="1:6" ht="18.75">
      <c r="A19" s="33" t="s">
        <v>105</v>
      </c>
      <c r="B19" s="34" t="s">
        <v>89</v>
      </c>
      <c r="C19" s="30">
        <f>SUM(D19:F19)</f>
        <v>36800805.239999995</v>
      </c>
      <c r="D19" s="30">
        <f>D21+D49</f>
        <v>11753749</v>
      </c>
      <c r="E19" s="30">
        <f>E21+E49</f>
        <v>12259928.19</v>
      </c>
      <c r="F19" s="30">
        <f>F21+F49</f>
        <v>12787128.049999999</v>
      </c>
    </row>
    <row r="20" spans="1:6" ht="18.75">
      <c r="A20" s="36" t="s">
        <v>17</v>
      </c>
      <c r="B20" s="34" t="s">
        <v>89</v>
      </c>
      <c r="C20" s="30">
        <f>SUM(D20:F20)</f>
        <v>0</v>
      </c>
      <c r="D20" s="30"/>
      <c r="E20" s="30"/>
      <c r="F20" s="30"/>
    </row>
    <row r="21" spans="1:6" ht="47.25">
      <c r="A21" s="33" t="s">
        <v>122</v>
      </c>
      <c r="B21" s="34" t="s">
        <v>89</v>
      </c>
      <c r="C21" s="30">
        <f>SUM(D21:F21)</f>
        <v>36722833.239999995</v>
      </c>
      <c r="D21" s="30">
        <f>D22+D35</f>
        <v>11683609</v>
      </c>
      <c r="E21" s="30">
        <f>E22+E35</f>
        <v>12256105.84</v>
      </c>
      <c r="F21" s="30">
        <f>F22+F35</f>
        <v>12783118.399999999</v>
      </c>
    </row>
    <row r="22" spans="1:6" ht="18.75">
      <c r="A22" s="33" t="s">
        <v>130</v>
      </c>
      <c r="B22" s="34" t="s">
        <v>89</v>
      </c>
      <c r="C22" s="30">
        <f>D22+E22+F22</f>
        <v>21088446.97</v>
      </c>
      <c r="D22" s="30">
        <f>D23+D27+D28+D29+D30+D31+D32+D33+D34</f>
        <v>6709427</v>
      </c>
      <c r="E22" s="30">
        <f>E23+E27+E28+E29+E30+E31+E32+E33+E34</f>
        <v>7038188.919999999</v>
      </c>
      <c r="F22" s="30">
        <f>F23+F27+F28+F29+F30+F31+F32+F33+F34</f>
        <v>7340831.049999999</v>
      </c>
    </row>
    <row r="23" spans="1:6" ht="31.5">
      <c r="A23" s="33" t="s">
        <v>77</v>
      </c>
      <c r="B23" s="34">
        <v>210</v>
      </c>
      <c r="C23" s="30">
        <f>D23+E23+F23</f>
        <v>19354938.599999998</v>
      </c>
      <c r="D23" s="30">
        <f>D24+D25+D26</f>
        <v>6157900</v>
      </c>
      <c r="E23" s="30">
        <f>E24+E25+E26</f>
        <v>6459637.1</v>
      </c>
      <c r="F23" s="30">
        <f>F24+F25+F26</f>
        <v>6737401.499999999</v>
      </c>
    </row>
    <row r="24" spans="1:6" ht="18.75">
      <c r="A24" s="36" t="s">
        <v>91</v>
      </c>
      <c r="B24" s="34">
        <v>211</v>
      </c>
      <c r="C24" s="30">
        <f>D24+E24+F24</f>
        <v>14862810.07</v>
      </c>
      <c r="D24" s="30">
        <v>4728700</v>
      </c>
      <c r="E24" s="30">
        <f>ROUND(D24*1.049,2)</f>
        <v>4960406.3</v>
      </c>
      <c r="F24" s="30">
        <f>ROUND(E24*1.043,2)</f>
        <v>5173703.77</v>
      </c>
    </row>
    <row r="25" spans="1:6" ht="18.75">
      <c r="A25" s="36" t="s">
        <v>92</v>
      </c>
      <c r="B25" s="34">
        <v>212</v>
      </c>
      <c r="C25" s="30">
        <f aca="true" t="shared" si="0" ref="C25:C34">D25+E25+F25</f>
        <v>3457.42</v>
      </c>
      <c r="D25" s="30">
        <v>1100</v>
      </c>
      <c r="E25" s="30">
        <f aca="true" t="shared" si="1" ref="E25:E34">ROUND(D25*1.049,2)</f>
        <v>1153.9</v>
      </c>
      <c r="F25" s="30">
        <f aca="true" t="shared" si="2" ref="F25:F34">ROUND(E25*1.043,2)</f>
        <v>1203.52</v>
      </c>
    </row>
    <row r="26" spans="1:6" ht="16.5" customHeight="1">
      <c r="A26" s="36" t="s">
        <v>93</v>
      </c>
      <c r="B26" s="34">
        <v>213</v>
      </c>
      <c r="C26" s="30">
        <f t="shared" si="0"/>
        <v>4488671.109999999</v>
      </c>
      <c r="D26" s="30">
        <v>1428100</v>
      </c>
      <c r="E26" s="30">
        <f t="shared" si="1"/>
        <v>1498076.9</v>
      </c>
      <c r="F26" s="30">
        <f t="shared" si="2"/>
        <v>1562494.21</v>
      </c>
    </row>
    <row r="27" spans="1:6" ht="18.75">
      <c r="A27" s="36" t="s">
        <v>94</v>
      </c>
      <c r="B27" s="34">
        <v>221</v>
      </c>
      <c r="C27" s="30">
        <f t="shared" si="0"/>
        <v>314939.32</v>
      </c>
      <c r="D27" s="30">
        <v>100200</v>
      </c>
      <c r="E27" s="30">
        <f t="shared" si="1"/>
        <v>105109.8</v>
      </c>
      <c r="F27" s="30">
        <f t="shared" si="2"/>
        <v>109629.52</v>
      </c>
    </row>
    <row r="28" spans="1:6" ht="18.75">
      <c r="A28" s="36" t="s">
        <v>95</v>
      </c>
      <c r="B28" s="34">
        <v>222</v>
      </c>
      <c r="C28" s="30">
        <f t="shared" si="0"/>
        <v>86121.13</v>
      </c>
      <c r="D28" s="30">
        <v>27400</v>
      </c>
      <c r="E28" s="30">
        <f t="shared" si="1"/>
        <v>28742.6</v>
      </c>
      <c r="F28" s="30">
        <f t="shared" si="2"/>
        <v>29978.53</v>
      </c>
    </row>
    <row r="29" spans="1:6" ht="18.75">
      <c r="A29" s="36" t="s">
        <v>96</v>
      </c>
      <c r="B29" s="34">
        <v>224</v>
      </c>
      <c r="C29" s="30">
        <f t="shared" si="0"/>
        <v>0</v>
      </c>
      <c r="D29" s="30">
        <v>0</v>
      </c>
      <c r="E29" s="30">
        <f t="shared" si="1"/>
        <v>0</v>
      </c>
      <c r="F29" s="30">
        <f t="shared" si="2"/>
        <v>0</v>
      </c>
    </row>
    <row r="30" spans="1:6" ht="24.75" customHeight="1">
      <c r="A30" s="36" t="s">
        <v>97</v>
      </c>
      <c r="B30" s="34">
        <v>225</v>
      </c>
      <c r="C30" s="30">
        <f t="shared" si="0"/>
        <v>0</v>
      </c>
      <c r="D30" s="30">
        <v>0</v>
      </c>
      <c r="E30" s="30">
        <f t="shared" si="1"/>
        <v>0</v>
      </c>
      <c r="F30" s="30">
        <f t="shared" si="2"/>
        <v>0</v>
      </c>
    </row>
    <row r="31" spans="1:6" ht="24.75" customHeight="1">
      <c r="A31" s="36" t="s">
        <v>98</v>
      </c>
      <c r="B31" s="34">
        <v>226</v>
      </c>
      <c r="C31" s="30">
        <f t="shared" si="0"/>
        <v>1332447.92</v>
      </c>
      <c r="D31" s="30">
        <v>423927</v>
      </c>
      <c r="E31" s="30">
        <f t="shared" si="1"/>
        <v>444699.42</v>
      </c>
      <c r="F31" s="30">
        <f t="shared" si="2"/>
        <v>463821.5</v>
      </c>
    </row>
    <row r="32" spans="1:6" ht="31.5">
      <c r="A32" s="36" t="s">
        <v>129</v>
      </c>
      <c r="B32" s="34">
        <v>290</v>
      </c>
      <c r="C32" s="30">
        <f t="shared" si="0"/>
        <v>0</v>
      </c>
      <c r="D32" s="30">
        <v>0</v>
      </c>
      <c r="E32" s="30">
        <f t="shared" si="1"/>
        <v>0</v>
      </c>
      <c r="F32" s="30">
        <f t="shared" si="2"/>
        <v>0</v>
      </c>
    </row>
    <row r="33" spans="1:6" ht="18.75">
      <c r="A33" s="36" t="s">
        <v>80</v>
      </c>
      <c r="B33" s="34">
        <v>310</v>
      </c>
      <c r="C33" s="30">
        <f t="shared" si="0"/>
        <v>0</v>
      </c>
      <c r="D33" s="30">
        <v>0</v>
      </c>
      <c r="E33" s="30">
        <f t="shared" si="1"/>
        <v>0</v>
      </c>
      <c r="F33" s="30">
        <f t="shared" si="2"/>
        <v>0</v>
      </c>
    </row>
    <row r="34" spans="1:6" ht="18.75">
      <c r="A34" s="36" t="s">
        <v>81</v>
      </c>
      <c r="B34" s="34">
        <v>340</v>
      </c>
      <c r="C34" s="30">
        <f t="shared" si="0"/>
        <v>0</v>
      </c>
      <c r="D34" s="30">
        <v>0</v>
      </c>
      <c r="E34" s="30">
        <f t="shared" si="1"/>
        <v>0</v>
      </c>
      <c r="F34" s="30">
        <f t="shared" si="2"/>
        <v>0</v>
      </c>
    </row>
    <row r="35" spans="1:6" ht="18.75">
      <c r="A35" s="33" t="s">
        <v>131</v>
      </c>
      <c r="B35" s="34" t="s">
        <v>89</v>
      </c>
      <c r="C35" s="30">
        <f>D35+E35+F35</f>
        <v>15634386.27</v>
      </c>
      <c r="D35" s="30">
        <f>D36+D40+D41+D43+D44+D45+D46+D47+D48+D42</f>
        <v>4974182</v>
      </c>
      <c r="E35" s="30">
        <f>E36+E40+E41+E43+E44+E45+E46+E47+E48+E42</f>
        <v>5217916.92</v>
      </c>
      <c r="F35" s="30">
        <f>F36+F40+F41+F43+F44+F45+F46+F47+F48+F42</f>
        <v>5442287.35</v>
      </c>
    </row>
    <row r="36" spans="1:6" ht="31.5">
      <c r="A36" s="33" t="s">
        <v>77</v>
      </c>
      <c r="B36" s="34">
        <v>210</v>
      </c>
      <c r="C36" s="30">
        <f>D36+E36+F36</f>
        <v>6145717.120000001</v>
      </c>
      <c r="D36" s="30">
        <f>D37+D38+D39</f>
        <v>1955300</v>
      </c>
      <c r="E36" s="30">
        <f>E37+E38+E39</f>
        <v>2051109.7</v>
      </c>
      <c r="F36" s="30">
        <f>F37+F38+F39</f>
        <v>2139307.4200000004</v>
      </c>
    </row>
    <row r="37" spans="1:6" ht="18.75">
      <c r="A37" s="36" t="s">
        <v>91</v>
      </c>
      <c r="B37" s="34">
        <v>211</v>
      </c>
      <c r="C37" s="30">
        <f>D37+E37+F37</f>
        <v>4717803.61</v>
      </c>
      <c r="D37" s="30">
        <v>1501000</v>
      </c>
      <c r="E37" s="30">
        <f>ROUND(D37*1.049,2)</f>
        <v>1574549</v>
      </c>
      <c r="F37" s="30">
        <f>ROUND(E37*1.043,2)</f>
        <v>1642254.61</v>
      </c>
    </row>
    <row r="38" spans="1:6" ht="18.75">
      <c r="A38" s="36" t="s">
        <v>92</v>
      </c>
      <c r="B38" s="34">
        <v>212</v>
      </c>
      <c r="C38" s="30">
        <f aca="true" t="shared" si="3" ref="C38:C48">D38+E38+F38</f>
        <v>3143.1099999999997</v>
      </c>
      <c r="D38" s="30">
        <v>1000</v>
      </c>
      <c r="E38" s="30">
        <f aca="true" t="shared" si="4" ref="E38:E48">ROUND(D38*1.049,2)</f>
        <v>1049</v>
      </c>
      <c r="F38" s="30">
        <f aca="true" t="shared" si="5" ref="F38:F48">ROUND(E38*1.043,2)</f>
        <v>1094.11</v>
      </c>
    </row>
    <row r="39" spans="1:6" ht="16.5" customHeight="1">
      <c r="A39" s="36" t="s">
        <v>93</v>
      </c>
      <c r="B39" s="34">
        <v>213</v>
      </c>
      <c r="C39" s="30">
        <f t="shared" si="3"/>
        <v>1424770.4</v>
      </c>
      <c r="D39" s="30">
        <v>453300</v>
      </c>
      <c r="E39" s="30">
        <f t="shared" si="4"/>
        <v>475511.7</v>
      </c>
      <c r="F39" s="30">
        <f t="shared" si="5"/>
        <v>495958.7</v>
      </c>
    </row>
    <row r="40" spans="1:6" ht="18.75">
      <c r="A40" s="36" t="s">
        <v>94</v>
      </c>
      <c r="B40" s="34">
        <v>221</v>
      </c>
      <c r="C40" s="30">
        <f t="shared" si="3"/>
        <v>37717.28</v>
      </c>
      <c r="D40" s="30">
        <v>12000</v>
      </c>
      <c r="E40" s="30">
        <f t="shared" si="4"/>
        <v>12588</v>
      </c>
      <c r="F40" s="30">
        <f t="shared" si="5"/>
        <v>13129.28</v>
      </c>
    </row>
    <row r="41" spans="1:6" ht="18.75">
      <c r="A41" s="36" t="s">
        <v>95</v>
      </c>
      <c r="B41" s="34">
        <v>222</v>
      </c>
      <c r="C41" s="30">
        <f t="shared" si="3"/>
        <v>15086.91</v>
      </c>
      <c r="D41" s="30">
        <v>4800</v>
      </c>
      <c r="E41" s="30">
        <f t="shared" si="4"/>
        <v>5035.2</v>
      </c>
      <c r="F41" s="30">
        <f t="shared" si="5"/>
        <v>5251.71</v>
      </c>
    </row>
    <row r="42" spans="1:6" ht="18.75">
      <c r="A42" s="36" t="s">
        <v>82</v>
      </c>
      <c r="B42" s="34">
        <v>223</v>
      </c>
      <c r="C42" s="30">
        <f t="shared" si="3"/>
        <v>1627815.12</v>
      </c>
      <c r="D42" s="30">
        <v>517900</v>
      </c>
      <c r="E42" s="30">
        <f t="shared" si="4"/>
        <v>543277.1</v>
      </c>
      <c r="F42" s="30">
        <f t="shared" si="5"/>
        <v>566638.02</v>
      </c>
    </row>
    <row r="43" spans="1:6" ht="18.75">
      <c r="A43" s="36" t="s">
        <v>96</v>
      </c>
      <c r="B43" s="34">
        <v>224</v>
      </c>
      <c r="C43" s="30">
        <f t="shared" si="3"/>
        <v>0</v>
      </c>
      <c r="D43" s="30">
        <v>0</v>
      </c>
      <c r="E43" s="30">
        <f t="shared" si="4"/>
        <v>0</v>
      </c>
      <c r="F43" s="30">
        <f t="shared" si="5"/>
        <v>0</v>
      </c>
    </row>
    <row r="44" spans="1:6" ht="24.75" customHeight="1">
      <c r="A44" s="36" t="s">
        <v>97</v>
      </c>
      <c r="B44" s="34">
        <v>225</v>
      </c>
      <c r="C44" s="30">
        <f t="shared" si="3"/>
        <v>970534.8700000001</v>
      </c>
      <c r="D44" s="30">
        <f>165486+103696+39600</f>
        <v>308782</v>
      </c>
      <c r="E44" s="30">
        <f t="shared" si="4"/>
        <v>323912.32</v>
      </c>
      <c r="F44" s="30">
        <f t="shared" si="5"/>
        <v>337840.55</v>
      </c>
    </row>
    <row r="45" spans="1:6" ht="24.75" customHeight="1">
      <c r="A45" s="36" t="s">
        <v>98</v>
      </c>
      <c r="B45" s="34">
        <v>226</v>
      </c>
      <c r="C45" s="30">
        <f t="shared" si="3"/>
        <v>1109202.46</v>
      </c>
      <c r="D45" s="30">
        <f>316900+36000</f>
        <v>352900</v>
      </c>
      <c r="E45" s="30">
        <f t="shared" si="4"/>
        <v>370192.1</v>
      </c>
      <c r="F45" s="30">
        <f t="shared" si="5"/>
        <v>386110.36</v>
      </c>
    </row>
    <row r="46" spans="1:6" ht="31.5">
      <c r="A46" s="36" t="s">
        <v>129</v>
      </c>
      <c r="B46" s="34">
        <v>290</v>
      </c>
      <c r="C46" s="30">
        <f t="shared" si="3"/>
        <v>399174.58999999997</v>
      </c>
      <c r="D46" s="30">
        <v>127000</v>
      </c>
      <c r="E46" s="30">
        <f t="shared" si="4"/>
        <v>133223</v>
      </c>
      <c r="F46" s="30">
        <f t="shared" si="5"/>
        <v>138951.59</v>
      </c>
    </row>
    <row r="47" spans="1:6" ht="18.75">
      <c r="A47" s="36" t="s">
        <v>80</v>
      </c>
      <c r="B47" s="34">
        <v>310</v>
      </c>
      <c r="C47" s="30">
        <f t="shared" si="3"/>
        <v>0</v>
      </c>
      <c r="D47" s="30">
        <v>0</v>
      </c>
      <c r="E47" s="30">
        <f t="shared" si="4"/>
        <v>0</v>
      </c>
      <c r="F47" s="30">
        <f t="shared" si="5"/>
        <v>0</v>
      </c>
    </row>
    <row r="48" spans="1:6" ht="18.75">
      <c r="A48" s="36" t="s">
        <v>81</v>
      </c>
      <c r="B48" s="34">
        <v>340</v>
      </c>
      <c r="C48" s="30">
        <f t="shared" si="3"/>
        <v>5329137.92</v>
      </c>
      <c r="D48" s="30">
        <v>1695500</v>
      </c>
      <c r="E48" s="30">
        <f t="shared" si="4"/>
        <v>1778579.5</v>
      </c>
      <c r="F48" s="30">
        <f t="shared" si="5"/>
        <v>1855058.42</v>
      </c>
    </row>
    <row r="49" spans="1:6" ht="18.75">
      <c r="A49" s="33" t="s">
        <v>106</v>
      </c>
      <c r="B49" s="34" t="s">
        <v>89</v>
      </c>
      <c r="C49" s="30">
        <f>SUM(D49:F49)</f>
        <v>77972</v>
      </c>
      <c r="D49" s="30">
        <f>D50+D51+D54+D57+D58</f>
        <v>70140</v>
      </c>
      <c r="E49" s="30">
        <f>E50+E51+E54+E57+E58</f>
        <v>3822.35</v>
      </c>
      <c r="F49" s="30">
        <f>F50+F51+F54+F57+F58</f>
        <v>4009.65</v>
      </c>
    </row>
    <row r="50" spans="1:6" ht="39.75" customHeight="1">
      <c r="A50" s="42" t="s">
        <v>149</v>
      </c>
      <c r="B50" s="34">
        <v>226</v>
      </c>
      <c r="C50" s="30">
        <f>SUM(D50:F50)</f>
        <v>0</v>
      </c>
      <c r="D50" s="30">
        <v>0</v>
      </c>
      <c r="E50" s="30">
        <f>D50</f>
        <v>0</v>
      </c>
      <c r="F50" s="30">
        <f>D50</f>
        <v>0</v>
      </c>
    </row>
    <row r="51" spans="1:6" ht="18.75">
      <c r="A51" s="37" t="s">
        <v>134</v>
      </c>
      <c r="B51" s="79">
        <v>221</v>
      </c>
      <c r="C51" s="30">
        <f aca="true" t="shared" si="6" ref="C51:C64">SUM(D51:F51)</f>
        <v>0</v>
      </c>
      <c r="D51" s="30">
        <f>D52+D53</f>
        <v>0</v>
      </c>
      <c r="E51" s="30">
        <f>E52+E53</f>
        <v>0</v>
      </c>
      <c r="F51" s="30">
        <f>F52+F53</f>
        <v>0</v>
      </c>
    </row>
    <row r="52" spans="1:6" ht="18.75">
      <c r="A52" s="37" t="s">
        <v>132</v>
      </c>
      <c r="B52" s="80"/>
      <c r="C52" s="30">
        <f t="shared" si="6"/>
        <v>0</v>
      </c>
      <c r="D52" s="30">
        <v>0</v>
      </c>
      <c r="E52" s="30">
        <f>ROUND(D52*0.47,2)</f>
        <v>0</v>
      </c>
      <c r="F52" s="30">
        <v>0</v>
      </c>
    </row>
    <row r="53" spans="1:6" ht="18.75">
      <c r="A53" s="37" t="s">
        <v>133</v>
      </c>
      <c r="B53" s="81"/>
      <c r="C53" s="30">
        <f t="shared" si="6"/>
        <v>0</v>
      </c>
      <c r="D53" s="30">
        <v>0</v>
      </c>
      <c r="E53" s="30">
        <f>ROUND(D53*0.47,2)</f>
        <v>0</v>
      </c>
      <c r="F53" s="30">
        <v>0</v>
      </c>
    </row>
    <row r="54" spans="1:6" ht="31.5">
      <c r="A54" s="37" t="s">
        <v>154</v>
      </c>
      <c r="B54" s="79">
        <v>226</v>
      </c>
      <c r="C54" s="30">
        <f t="shared" si="6"/>
        <v>0</v>
      </c>
      <c r="D54" s="30">
        <f>D55+D56</f>
        <v>0</v>
      </c>
      <c r="E54" s="30">
        <f>E55+E56</f>
        <v>0</v>
      </c>
      <c r="F54" s="30">
        <f>F55+F56</f>
        <v>0</v>
      </c>
    </row>
    <row r="55" spans="1:6" ht="18.75">
      <c r="A55" s="37" t="s">
        <v>132</v>
      </c>
      <c r="B55" s="80"/>
      <c r="C55" s="30">
        <f t="shared" si="6"/>
        <v>0</v>
      </c>
      <c r="D55" s="30">
        <v>0</v>
      </c>
      <c r="E55" s="30">
        <v>0</v>
      </c>
      <c r="F55" s="30">
        <v>0</v>
      </c>
    </row>
    <row r="56" spans="1:6" ht="18.75">
      <c r="A56" s="37" t="s">
        <v>133</v>
      </c>
      <c r="B56" s="81"/>
      <c r="C56" s="30">
        <f t="shared" si="6"/>
        <v>0</v>
      </c>
      <c r="D56" s="30">
        <v>0</v>
      </c>
      <c r="E56" s="30">
        <v>0</v>
      </c>
      <c r="F56" s="30">
        <v>0</v>
      </c>
    </row>
    <row r="57" spans="1:6" ht="24.75" customHeight="1">
      <c r="A57" s="75" t="s">
        <v>135</v>
      </c>
      <c r="B57" s="34">
        <v>226</v>
      </c>
      <c r="C57" s="30">
        <f t="shared" si="6"/>
        <v>0</v>
      </c>
      <c r="D57" s="30">
        <f aca="true" t="shared" si="7" ref="D57:F58">D59+D61</f>
        <v>0</v>
      </c>
      <c r="E57" s="30">
        <f t="shared" si="7"/>
        <v>0</v>
      </c>
      <c r="F57" s="30">
        <f t="shared" si="7"/>
        <v>0</v>
      </c>
    </row>
    <row r="58" spans="1:6" ht="18.75">
      <c r="A58" s="76"/>
      <c r="B58" s="34">
        <v>340</v>
      </c>
      <c r="C58" s="30">
        <f t="shared" si="6"/>
        <v>77972</v>
      </c>
      <c r="D58" s="30">
        <f t="shared" si="7"/>
        <v>70140</v>
      </c>
      <c r="E58" s="30">
        <f t="shared" si="7"/>
        <v>3822.35</v>
      </c>
      <c r="F58" s="30">
        <f t="shared" si="7"/>
        <v>4009.65</v>
      </c>
    </row>
    <row r="59" spans="1:6" ht="18.75">
      <c r="A59" s="75" t="s">
        <v>132</v>
      </c>
      <c r="B59" s="34">
        <v>226</v>
      </c>
      <c r="C59" s="30">
        <f t="shared" si="6"/>
        <v>0</v>
      </c>
      <c r="D59" s="30">
        <v>0</v>
      </c>
      <c r="E59" s="30">
        <v>0</v>
      </c>
      <c r="F59" s="30">
        <f>ROUND(E59*1.049,2)</f>
        <v>0</v>
      </c>
    </row>
    <row r="60" spans="1:6" ht="18.75">
      <c r="A60" s="76"/>
      <c r="B60" s="34">
        <v>340</v>
      </c>
      <c r="C60" s="30">
        <f t="shared" si="6"/>
        <v>66492.72</v>
      </c>
      <c r="D60" s="30">
        <v>66492.72</v>
      </c>
      <c r="E60" s="30">
        <v>0</v>
      </c>
      <c r="F60" s="30">
        <f>ROUND(E60*1.049,2)</f>
        <v>0</v>
      </c>
    </row>
    <row r="61" spans="1:6" ht="18.75">
      <c r="A61" s="75" t="s">
        <v>133</v>
      </c>
      <c r="B61" s="34">
        <v>226</v>
      </c>
      <c r="C61" s="30">
        <f t="shared" si="6"/>
        <v>0</v>
      </c>
      <c r="D61" s="30">
        <v>0</v>
      </c>
      <c r="E61" s="30">
        <f>ROUND(D61*1.048,2)</f>
        <v>0</v>
      </c>
      <c r="F61" s="30">
        <f>ROUND(E61*1.049,2)</f>
        <v>0</v>
      </c>
    </row>
    <row r="62" spans="1:6" ht="18.75">
      <c r="A62" s="76"/>
      <c r="B62" s="34">
        <v>340</v>
      </c>
      <c r="C62" s="30">
        <f t="shared" si="6"/>
        <v>11479.28</v>
      </c>
      <c r="D62" s="30">
        <v>3647.28</v>
      </c>
      <c r="E62" s="30">
        <f>ROUND(D62*1.048,2)</f>
        <v>3822.35</v>
      </c>
      <c r="F62" s="30">
        <f>ROUND(E62*1.049,2)</f>
        <v>4009.65</v>
      </c>
    </row>
    <row r="63" spans="1:6" ht="18.75">
      <c r="A63" s="33" t="s">
        <v>137</v>
      </c>
      <c r="B63" s="34" t="s">
        <v>89</v>
      </c>
      <c r="C63" s="30">
        <f t="shared" si="6"/>
        <v>0</v>
      </c>
      <c r="D63" s="30"/>
      <c r="E63" s="30"/>
      <c r="F63" s="30"/>
    </row>
    <row r="64" spans="1:6" ht="18.75">
      <c r="A64" s="36" t="s">
        <v>83</v>
      </c>
      <c r="B64" s="34" t="s">
        <v>89</v>
      </c>
      <c r="C64" s="30">
        <f t="shared" si="6"/>
        <v>0</v>
      </c>
      <c r="D64" s="30"/>
      <c r="E64" s="30"/>
      <c r="F64" s="30"/>
    </row>
    <row r="65" spans="1:6" ht="18.75">
      <c r="A65" s="33" t="s">
        <v>138</v>
      </c>
      <c r="B65" s="34" t="s">
        <v>89</v>
      </c>
      <c r="C65" s="38">
        <f>SUM(D65:F65)</f>
        <v>36800805.24</v>
      </c>
      <c r="D65" s="38">
        <f>D66+D71+D72+D73+D74+D75+D76+D78+D80+D81</f>
        <v>11753749</v>
      </c>
      <c r="E65" s="38">
        <f>E66+E71+E72+E73+E74+E75+E76+E78+E80+E81</f>
        <v>12259928.190000001</v>
      </c>
      <c r="F65" s="38">
        <f>F66+F71+F72+F73+F74+F75+F76+F78+F80+F81</f>
        <v>12787128.05</v>
      </c>
    </row>
    <row r="66" spans="1:6" ht="18" customHeight="1">
      <c r="A66" s="39" t="s">
        <v>77</v>
      </c>
      <c r="B66" s="40">
        <v>210</v>
      </c>
      <c r="C66" s="30">
        <f>SUM(C67:C69)</f>
        <v>25500655.72</v>
      </c>
      <c r="D66" s="30">
        <f>D23+D36+D50</f>
        <v>8113200</v>
      </c>
      <c r="E66" s="30">
        <f>SUM(E67:E69)</f>
        <v>8510746.8</v>
      </c>
      <c r="F66" s="30">
        <f>SUM(F67:F69)</f>
        <v>8876708.92</v>
      </c>
    </row>
    <row r="67" spans="1:6" ht="18.75">
      <c r="A67" s="36" t="s">
        <v>91</v>
      </c>
      <c r="B67" s="34">
        <v>211</v>
      </c>
      <c r="C67" s="30">
        <f>SUM(D67:F67)</f>
        <v>19580613.68</v>
      </c>
      <c r="D67" s="30">
        <f aca="true" t="shared" si="8" ref="D67:F69">D24+D37</f>
        <v>6229700</v>
      </c>
      <c r="E67" s="30">
        <f t="shared" si="8"/>
        <v>6534955.3</v>
      </c>
      <c r="F67" s="30">
        <f t="shared" si="8"/>
        <v>6815958.38</v>
      </c>
    </row>
    <row r="68" spans="1:6" ht="18.75">
      <c r="A68" s="36" t="s">
        <v>92</v>
      </c>
      <c r="B68" s="34">
        <v>212</v>
      </c>
      <c r="C68" s="30">
        <f aca="true" t="shared" si="9" ref="C68:C81">SUM(D68:F68)</f>
        <v>6600.53</v>
      </c>
      <c r="D68" s="30">
        <f t="shared" si="8"/>
        <v>2100</v>
      </c>
      <c r="E68" s="30">
        <f t="shared" si="8"/>
        <v>2202.9</v>
      </c>
      <c r="F68" s="30">
        <f t="shared" si="8"/>
        <v>2297.63</v>
      </c>
    </row>
    <row r="69" spans="1:6" ht="18.75">
      <c r="A69" s="36" t="s">
        <v>93</v>
      </c>
      <c r="B69" s="34">
        <v>213</v>
      </c>
      <c r="C69" s="30">
        <f t="shared" si="9"/>
        <v>5913441.51</v>
      </c>
      <c r="D69" s="30">
        <f t="shared" si="8"/>
        <v>1881400</v>
      </c>
      <c r="E69" s="30">
        <f t="shared" si="8"/>
        <v>1973588.5999999999</v>
      </c>
      <c r="F69" s="30">
        <f t="shared" si="8"/>
        <v>2058452.91</v>
      </c>
    </row>
    <row r="70" spans="1:6" ht="18.75" hidden="1">
      <c r="A70" s="39" t="s">
        <v>78</v>
      </c>
      <c r="B70" s="40">
        <v>220</v>
      </c>
      <c r="C70" s="30">
        <f t="shared" si="9"/>
        <v>5493865.01</v>
      </c>
      <c r="D70" s="30">
        <f>SUM(D71:D76)</f>
        <v>1747909</v>
      </c>
      <c r="E70" s="30">
        <f>SUM(E71:E76)</f>
        <v>1833556.54</v>
      </c>
      <c r="F70" s="30">
        <f>SUM(F71:F76)</f>
        <v>1912399.4700000002</v>
      </c>
    </row>
    <row r="71" spans="1:6" ht="18.75">
      <c r="A71" s="36" t="s">
        <v>94</v>
      </c>
      <c r="B71" s="34">
        <v>221</v>
      </c>
      <c r="C71" s="30">
        <f t="shared" si="9"/>
        <v>352656.6</v>
      </c>
      <c r="D71" s="30">
        <f>D27+D40+D51</f>
        <v>112200</v>
      </c>
      <c r="E71" s="30">
        <f>E27+E40+E51</f>
        <v>117697.8</v>
      </c>
      <c r="F71" s="30">
        <f>F27+F40+F51</f>
        <v>122758.8</v>
      </c>
    </row>
    <row r="72" spans="1:6" ht="18.75">
      <c r="A72" s="36" t="s">
        <v>95</v>
      </c>
      <c r="B72" s="34">
        <v>222</v>
      </c>
      <c r="C72" s="30">
        <f t="shared" si="9"/>
        <v>101208.03999999998</v>
      </c>
      <c r="D72" s="30">
        <f>D28+D41</f>
        <v>32200</v>
      </c>
      <c r="E72" s="30">
        <f>E28+E41</f>
        <v>33777.799999999996</v>
      </c>
      <c r="F72" s="30">
        <f>F28+F41</f>
        <v>35230.24</v>
      </c>
    </row>
    <row r="73" spans="1:6" ht="18.75">
      <c r="A73" s="36" t="s">
        <v>82</v>
      </c>
      <c r="B73" s="34">
        <v>223</v>
      </c>
      <c r="C73" s="30">
        <f t="shared" si="9"/>
        <v>1627815.12</v>
      </c>
      <c r="D73" s="30">
        <f>D42</f>
        <v>517900</v>
      </c>
      <c r="E73" s="30">
        <f>E42</f>
        <v>543277.1</v>
      </c>
      <c r="F73" s="30">
        <f>F42</f>
        <v>566638.02</v>
      </c>
    </row>
    <row r="74" spans="1:6" ht="18.75">
      <c r="A74" s="36" t="s">
        <v>96</v>
      </c>
      <c r="B74" s="34">
        <v>224</v>
      </c>
      <c r="C74" s="30">
        <f t="shared" si="9"/>
        <v>0</v>
      </c>
      <c r="D74" s="30">
        <f aca="true" t="shared" si="10" ref="D74:F75">D29+D43</f>
        <v>0</v>
      </c>
      <c r="E74" s="30">
        <f t="shared" si="10"/>
        <v>0</v>
      </c>
      <c r="F74" s="30">
        <f t="shared" si="10"/>
        <v>0</v>
      </c>
    </row>
    <row r="75" spans="1:6" ht="18.75">
      <c r="A75" s="36" t="s">
        <v>97</v>
      </c>
      <c r="B75" s="34">
        <v>225</v>
      </c>
      <c r="C75" s="30">
        <f t="shared" si="9"/>
        <v>970534.8700000001</v>
      </c>
      <c r="D75" s="30">
        <f t="shared" si="10"/>
        <v>308782</v>
      </c>
      <c r="E75" s="30">
        <f t="shared" si="10"/>
        <v>323912.32</v>
      </c>
      <c r="F75" s="30">
        <f t="shared" si="10"/>
        <v>337840.55</v>
      </c>
    </row>
    <row r="76" spans="1:6" ht="18.75">
      <c r="A76" s="36" t="s">
        <v>98</v>
      </c>
      <c r="B76" s="34">
        <v>226</v>
      </c>
      <c r="C76" s="30">
        <f t="shared" si="9"/>
        <v>2441650.38</v>
      </c>
      <c r="D76" s="30">
        <f>D31+D45+D54+D57+D50</f>
        <v>776827</v>
      </c>
      <c r="E76" s="30">
        <f>E31+E45+E54+E57+E50</f>
        <v>814891.52</v>
      </c>
      <c r="F76" s="30">
        <f>F31+F45+F54+F57+F50</f>
        <v>849931.86</v>
      </c>
    </row>
    <row r="77" spans="1:6" ht="18.75" hidden="1">
      <c r="A77" s="39" t="s">
        <v>78</v>
      </c>
      <c r="B77" s="40">
        <v>260</v>
      </c>
      <c r="C77" s="30" t="e">
        <f t="shared" si="9"/>
        <v>#REF!</v>
      </c>
      <c r="D77" s="30" t="e">
        <f>#REF!</f>
        <v>#REF!</v>
      </c>
      <c r="E77" s="30" t="e">
        <f>#REF!</f>
        <v>#REF!</v>
      </c>
      <c r="F77" s="30" t="e">
        <f>#REF!</f>
        <v>#REF!</v>
      </c>
    </row>
    <row r="78" spans="1:6" ht="18.75">
      <c r="A78" s="36" t="s">
        <v>79</v>
      </c>
      <c r="B78" s="34">
        <v>290</v>
      </c>
      <c r="C78" s="30">
        <f t="shared" si="9"/>
        <v>399174.58999999997</v>
      </c>
      <c r="D78" s="30">
        <f>D32+D46</f>
        <v>127000</v>
      </c>
      <c r="E78" s="30">
        <f>E32+E46</f>
        <v>133223</v>
      </c>
      <c r="F78" s="30">
        <f>F32+F46</f>
        <v>138951.59</v>
      </c>
    </row>
    <row r="79" spans="1:6" ht="18.75" hidden="1">
      <c r="A79" s="39" t="s">
        <v>99</v>
      </c>
      <c r="B79" s="40">
        <v>300</v>
      </c>
      <c r="C79" s="30">
        <f t="shared" si="9"/>
        <v>5407109.92</v>
      </c>
      <c r="D79" s="30">
        <f>D80+D81</f>
        <v>1765640</v>
      </c>
      <c r="E79" s="30">
        <f>E80+E81</f>
        <v>1782401.85</v>
      </c>
      <c r="F79" s="30">
        <f>F80+F81</f>
        <v>1859068.0699999998</v>
      </c>
    </row>
    <row r="80" spans="1:6" ht="18.75">
      <c r="A80" s="36" t="s">
        <v>80</v>
      </c>
      <c r="B80" s="34">
        <v>310</v>
      </c>
      <c r="C80" s="30">
        <f t="shared" si="9"/>
        <v>0</v>
      </c>
      <c r="D80" s="30">
        <f>D33+D47</f>
        <v>0</v>
      </c>
      <c r="E80" s="30">
        <f>E33+E47</f>
        <v>0</v>
      </c>
      <c r="F80" s="30">
        <f>F33+F47</f>
        <v>0</v>
      </c>
    </row>
    <row r="81" spans="1:6" ht="18.75">
      <c r="A81" s="36" t="s">
        <v>81</v>
      </c>
      <c r="B81" s="34">
        <v>340</v>
      </c>
      <c r="C81" s="30">
        <f t="shared" si="9"/>
        <v>5407109.92</v>
      </c>
      <c r="D81" s="41">
        <f>D34+D48+D58</f>
        <v>1765640</v>
      </c>
      <c r="E81" s="41">
        <f>E34+E48+E58</f>
        <v>1782401.85</v>
      </c>
      <c r="F81" s="41">
        <f>F34+F48+F58</f>
        <v>1859068.0699999998</v>
      </c>
    </row>
    <row r="82" ht="3.75" customHeight="1">
      <c r="A82" s="12"/>
    </row>
    <row r="83" ht="3.75" customHeight="1"/>
    <row r="84" ht="18.75">
      <c r="A84" s="2" t="s">
        <v>124</v>
      </c>
    </row>
    <row r="85" spans="1:4" ht="18.75">
      <c r="A85" s="2" t="s">
        <v>123</v>
      </c>
      <c r="B85" s="15"/>
      <c r="C85" s="15"/>
      <c r="D85" s="15"/>
    </row>
    <row r="86" spans="1:5" ht="18.75">
      <c r="A86" s="2" t="s">
        <v>90</v>
      </c>
      <c r="B86" s="27"/>
      <c r="C86" s="27"/>
      <c r="D86" s="15"/>
      <c r="E86" s="13" t="s">
        <v>145</v>
      </c>
    </row>
    <row r="87" spans="1:6" ht="18.75">
      <c r="A87" s="12"/>
      <c r="B87" s="83" t="s">
        <v>86</v>
      </c>
      <c r="C87" s="83"/>
      <c r="D87" s="26"/>
      <c r="E87" s="82" t="s">
        <v>87</v>
      </c>
      <c r="F87" s="82"/>
    </row>
    <row r="88" spans="1:6" ht="18.75">
      <c r="A88" s="12"/>
      <c r="B88" s="31"/>
      <c r="C88" s="31"/>
      <c r="D88" s="26"/>
      <c r="E88" s="31"/>
      <c r="F88" s="31"/>
    </row>
    <row r="89" spans="1:5" ht="18.75">
      <c r="A89" s="2" t="s">
        <v>84</v>
      </c>
      <c r="B89" s="27"/>
      <c r="C89" s="27"/>
      <c r="D89" s="15"/>
      <c r="E89" s="13" t="s">
        <v>139</v>
      </c>
    </row>
    <row r="90" spans="1:6" ht="18.75">
      <c r="A90" s="2"/>
      <c r="B90" s="82" t="s">
        <v>86</v>
      </c>
      <c r="C90" s="82"/>
      <c r="D90" s="26"/>
      <c r="E90" s="82" t="s">
        <v>87</v>
      </c>
      <c r="F90" s="82"/>
    </row>
    <row r="91" ht="18.75">
      <c r="A91" s="12"/>
    </row>
    <row r="92" spans="1:5" ht="18.75">
      <c r="A92" s="2" t="s">
        <v>88</v>
      </c>
      <c r="B92" s="28"/>
      <c r="C92" s="28"/>
      <c r="D92" s="29"/>
      <c r="E92" s="13" t="s">
        <v>152</v>
      </c>
    </row>
    <row r="93" spans="1:6" ht="18.75">
      <c r="A93" s="2" t="s">
        <v>150</v>
      </c>
      <c r="B93" s="82" t="s">
        <v>86</v>
      </c>
      <c r="C93" s="82"/>
      <c r="D93" s="26"/>
      <c r="E93" s="82" t="s">
        <v>87</v>
      </c>
      <c r="F93" s="82"/>
    </row>
    <row r="94" ht="18.75">
      <c r="A94" s="12"/>
    </row>
    <row r="95" ht="18.75">
      <c r="A95" s="2" t="s">
        <v>85</v>
      </c>
    </row>
  </sheetData>
  <sheetProtection/>
  <mergeCells count="16">
    <mergeCell ref="B93:C93"/>
    <mergeCell ref="E93:F93"/>
    <mergeCell ref="E87:F87"/>
    <mergeCell ref="B90:C90"/>
    <mergeCell ref="E90:F90"/>
    <mergeCell ref="B87:C87"/>
    <mergeCell ref="A57:A58"/>
    <mergeCell ref="A59:A60"/>
    <mergeCell ref="A61:A62"/>
    <mergeCell ref="A2:F2"/>
    <mergeCell ref="A4:A6"/>
    <mergeCell ref="B4:B6"/>
    <mergeCell ref="C4:C6"/>
    <mergeCell ref="D6:F6"/>
    <mergeCell ref="B51:B53"/>
    <mergeCell ref="B54:B56"/>
  </mergeCells>
  <printOptions/>
  <pageMargins left="0.5118110236220472" right="0.5118110236220472" top="0.35433070866141736" bottom="0.35433070866141736" header="0.31496062992125984" footer="0.31496062992125984"/>
  <pageSetup fitToHeight="100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Забудько Ольга Александровна</dc:creator>
  <cp:keywords/>
  <dc:description/>
  <cp:lastModifiedBy>poo-comp777</cp:lastModifiedBy>
  <cp:lastPrinted>2013-03-25T04:34:04Z</cp:lastPrinted>
  <dcterms:created xsi:type="dcterms:W3CDTF">2011-12-07T10:44:16Z</dcterms:created>
  <dcterms:modified xsi:type="dcterms:W3CDTF">2015-02-24T07:49:23Z</dcterms:modified>
  <cp:category/>
  <cp:version/>
  <cp:contentType/>
  <cp:contentStatus/>
</cp:coreProperties>
</file>